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Дорожное хозяйство 2018-2022" sheetId="1" r:id="rId1"/>
  </sheets>
  <definedNames>
    <definedName name="_xlnm._FilterDatabase" localSheetId="0" hidden="1">'Дорожное хозяйство 2018-2022'!$A$5:$M$26</definedName>
    <definedName name="OLE_LINK1" localSheetId="0">'Дорожное хозяйство 2018-2022'!#REF!</definedName>
    <definedName name="_xlnm.Print_Titles" localSheetId="0">'Дорожное хозяйство 2018-2022'!$7:$9</definedName>
  </definedNames>
  <calcPr calcId="125725"/>
</workbook>
</file>

<file path=xl/calcChain.xml><?xml version="1.0" encoding="utf-8"?>
<calcChain xmlns="http://schemas.openxmlformats.org/spreadsheetml/2006/main">
  <c r="G21" i="1"/>
  <c r="G14"/>
  <c r="G13" l="1"/>
  <c r="E13" s="1"/>
  <c r="I21"/>
  <c r="I18"/>
  <c r="H21"/>
  <c r="H18" s="1"/>
  <c r="H16" s="1"/>
  <c r="E36"/>
  <c r="E35"/>
  <c r="E34"/>
  <c r="E33"/>
  <c r="E32"/>
  <c r="E31"/>
  <c r="E30"/>
  <c r="E26"/>
  <c r="E24"/>
  <c r="E23"/>
  <c r="E15"/>
  <c r="L29"/>
  <c r="L27"/>
  <c r="L22"/>
  <c r="L19"/>
  <c r="L18"/>
  <c r="L17"/>
  <c r="L16" s="1"/>
  <c r="L11"/>
  <c r="L38"/>
  <c r="L13"/>
  <c r="L12"/>
  <c r="K29"/>
  <c r="K27" s="1"/>
  <c r="K22"/>
  <c r="K19"/>
  <c r="K18"/>
  <c r="K16" s="1"/>
  <c r="K17"/>
  <c r="K13"/>
  <c r="H29"/>
  <c r="H27" s="1"/>
  <c r="I29"/>
  <c r="J29"/>
  <c r="G29"/>
  <c r="G27" s="1"/>
  <c r="G17"/>
  <c r="G11"/>
  <c r="H17"/>
  <c r="I17"/>
  <c r="I11"/>
  <c r="I38"/>
  <c r="J17"/>
  <c r="J18"/>
  <c r="H13"/>
  <c r="H12" s="1"/>
  <c r="I13"/>
  <c r="I12" s="1"/>
  <c r="J13"/>
  <c r="F20"/>
  <c r="F17" s="1"/>
  <c r="E20"/>
  <c r="F21"/>
  <c r="F18" s="1"/>
  <c r="F25"/>
  <c r="E25"/>
  <c r="J12"/>
  <c r="J39" s="1"/>
  <c r="J37" s="1"/>
  <c r="F13"/>
  <c r="J22"/>
  <c r="I22"/>
  <c r="H22"/>
  <c r="G22"/>
  <c r="F22"/>
  <c r="E22" s="1"/>
  <c r="J19"/>
  <c r="I19"/>
  <c r="J27"/>
  <c r="I27"/>
  <c r="J11"/>
  <c r="J16"/>
  <c r="F29"/>
  <c r="F27" s="1"/>
  <c r="J38"/>
  <c r="H11"/>
  <c r="H38"/>
  <c r="K12"/>
  <c r="K39" s="1"/>
  <c r="K37" s="1"/>
  <c r="F19"/>
  <c r="K11"/>
  <c r="K38"/>
  <c r="L39"/>
  <c r="L37" s="1"/>
  <c r="L10"/>
  <c r="E14"/>
  <c r="I16"/>
  <c r="E21"/>
  <c r="H19"/>
  <c r="G19"/>
  <c r="E19" s="1"/>
  <c r="G18"/>
  <c r="G16" s="1"/>
  <c r="G38"/>
  <c r="F11" l="1"/>
  <c r="E17"/>
  <c r="F16"/>
  <c r="E16" s="1"/>
  <c r="F12"/>
  <c r="E18"/>
  <c r="I10"/>
  <c r="I39"/>
  <c r="I37" s="1"/>
  <c r="H39"/>
  <c r="H37" s="1"/>
  <c r="H10"/>
  <c r="K10"/>
  <c r="J10"/>
  <c r="E29"/>
  <c r="E27" s="1"/>
  <c r="G12"/>
  <c r="G10" s="1"/>
  <c r="F38" l="1"/>
  <c r="E11"/>
  <c r="F10"/>
  <c r="F39"/>
  <c r="G39"/>
  <c r="G37" s="1"/>
  <c r="E12"/>
  <c r="E10" s="1"/>
  <c r="F37" l="1"/>
  <c r="E37" s="1"/>
  <c r="E38"/>
  <c r="E39"/>
</calcChain>
</file>

<file path=xl/sharedStrings.xml><?xml version="1.0" encoding="utf-8"?>
<sst xmlns="http://schemas.openxmlformats.org/spreadsheetml/2006/main" count="121" uniqueCount="76">
  <si>
    <t>1.1.</t>
  </si>
  <si>
    <t>№ п/п</t>
  </si>
  <si>
    <t xml:space="preserve">Источники финансирования </t>
  </si>
  <si>
    <t>1.</t>
  </si>
  <si>
    <t>2018 г.</t>
  </si>
  <si>
    <t>1.3.</t>
  </si>
  <si>
    <t>Управление автодорог, транспорта и связи</t>
  </si>
  <si>
    <t>Проведение конкурсных процедур, заключение муниципального контракта (ежегодно).</t>
  </si>
  <si>
    <t>Проведение конкурсных процедур, заключение муниципального контракта.</t>
  </si>
  <si>
    <t xml:space="preserve">Проведение конкурсных процедур, заключение муниципального контракта </t>
  </si>
  <si>
    <t>Всего:                             в том числе</t>
  </si>
  <si>
    <t>Проведение конкурсных процедур, заключение муниципального контракта</t>
  </si>
  <si>
    <t>2019 г.</t>
  </si>
  <si>
    <t>2020 г.</t>
  </si>
  <si>
    <t>2021 г.</t>
  </si>
  <si>
    <t xml:space="preserve">Содержание сети автомобильных дорог </t>
  </si>
  <si>
    <t>Капитальный ремонт и ремонт автомобильных дорог</t>
  </si>
  <si>
    <t>Проектно-сметная документация</t>
  </si>
  <si>
    <t>Капитальный ремонт дорог</t>
  </si>
  <si>
    <t>Строительство  дорог</t>
  </si>
  <si>
    <t xml:space="preserve">Содержание и ремонт автомобильных дорог местного значения городского округа Ступино
</t>
  </si>
  <si>
    <t>Содержание автомобильных дорог местного значения городского округа Ступино</t>
  </si>
  <si>
    <t>1.2.</t>
  </si>
  <si>
    <t>Строительство, реконструкция и капитальный ремонт автомобильных дорог местного значения городского округа Ступино</t>
  </si>
  <si>
    <t>2.</t>
  </si>
  <si>
    <t>Выполнение  проектно-изыскательских работ по объектам автомобильных дорог местного значения городского округа Ступино</t>
  </si>
  <si>
    <t>Капитальный ремонт автомобильных дорог местного значения городского округа Ступино</t>
  </si>
  <si>
    <t>Строительство автомобильных дорог местного значения городского округа Ступино</t>
  </si>
  <si>
    <t>Объём финансирования по годам реализации, (тыс. руб.)</t>
  </si>
  <si>
    <t>2022 г.</t>
  </si>
  <si>
    <t>Перечень основных мероприятий по реализации подпрограммы</t>
  </si>
  <si>
    <t xml:space="preserve"> </t>
  </si>
  <si>
    <t>Исполнитель мероприятия</t>
  </si>
  <si>
    <t>Результаты выполнения мероприятия</t>
  </si>
  <si>
    <t xml:space="preserve">Реконструкция  дорог </t>
  </si>
  <si>
    <t xml:space="preserve">ИТОГО по подпрограмме                                         </t>
  </si>
  <si>
    <t>Всего:</t>
  </si>
  <si>
    <t xml:space="preserve">в том числе: бюджет Московской области </t>
  </si>
  <si>
    <t xml:space="preserve">бюджет Московской области </t>
  </si>
  <si>
    <t xml:space="preserve">Ремонт автомобильных дорог местного значения городского округа Ступино </t>
  </si>
  <si>
    <t>1.1.1.</t>
  </si>
  <si>
    <t>1.1.2.</t>
  </si>
  <si>
    <t xml:space="preserve">Выполнение комплекса работ по содержанию автомобильных дорог местного значения городского округа Ступино </t>
  </si>
  <si>
    <t xml:space="preserve">Выполнение работ по текущему ремонту (ямочному ремонту) автомобильных дорог местного значения городского округа Ступино </t>
  </si>
  <si>
    <t xml:space="preserve">Объём финансирования, (тыс. руб.)
 </t>
  </si>
  <si>
    <t>1.2.1.</t>
  </si>
  <si>
    <t>1.2.2.</t>
  </si>
  <si>
    <t xml:space="preserve">Выполнение работ по ремонту подъездных автомобильных дорог к СНТ </t>
  </si>
  <si>
    <t>Ремонт автомобильных дорог общего пользования местного значения городского округа Ступино (за исключением подъездных автомобильных дорог к СНТ).</t>
  </si>
  <si>
    <t>1.4.</t>
  </si>
  <si>
    <t>Оказание экспертно-консультативных услуг по проверке правильности составления сметной документации</t>
  </si>
  <si>
    <t>Оказание услуг по экспертизе качества выполненных работ по ремонту автомобильных дорог в ходе выполнения подрядных работ  ремонта автомобильных дорог местного значения городского округа Ступино</t>
  </si>
  <si>
    <t>бюджет Московской области</t>
  </si>
  <si>
    <t xml:space="preserve">Оказание услуг по осуществлению строительного контроля выполнения работ по строительству, капитальному ремонту автомобильных дорог городского округа Ступино  </t>
  </si>
  <si>
    <t>Строительство  дорог, капитальный ремонт дорог</t>
  </si>
  <si>
    <t>2.1.</t>
  </si>
  <si>
    <t>2.2.</t>
  </si>
  <si>
    <t>2.3.</t>
  </si>
  <si>
    <t>2.4.</t>
  </si>
  <si>
    <t>2.5.</t>
  </si>
  <si>
    <t>2023г</t>
  </si>
  <si>
    <t>2024г</t>
  </si>
  <si>
    <t xml:space="preserve"> «Дорожная деятельность в отношении автомобильных дорог местного значения»</t>
  </si>
  <si>
    <t>Реконструкция автомобильных дорог местного значения городского округа Ступино</t>
  </si>
  <si>
    <t xml:space="preserve">в том числе:                                                                                                                           бюджет Московской области                             </t>
  </si>
  <si>
    <t xml:space="preserve">в том числе:                                                                                                                           бюджет  городского округа Ступино Московской области                          </t>
  </si>
  <si>
    <t xml:space="preserve">в том числе: бюджет городского округа Ступино Московской области                        </t>
  </si>
  <si>
    <t xml:space="preserve">бюджет городского округа Ступино Московской области                          </t>
  </si>
  <si>
    <t xml:space="preserve">бюджет городского округа Ступино Московской области                         </t>
  </si>
  <si>
    <t xml:space="preserve">бюджет городского округа Ступино Московской области                             </t>
  </si>
  <si>
    <t>Перечень стандартных процедур, обеспечивающих  выполнение мероприятия с указанием сроков исполнения</t>
  </si>
  <si>
    <t xml:space="preserve">к Подпрограмме I </t>
  </si>
  <si>
    <t>ПЕРЕЧЕНЬ МЕРОПРИЯТИЙ ПОДПРОГРАММЫ I</t>
  </si>
  <si>
    <t xml:space="preserve">Приложение № 3
к постановлению администрации 
городского округа Ступино Московской области
от "_____" _____________. № _____________       
</t>
  </si>
  <si>
    <t>«Приложение №2</t>
  </si>
  <si>
    <t xml:space="preserve">                           »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</si>
</sst>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#,##0.0_р_."/>
  </numFmts>
  <fonts count="9"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7" fillId="0" borderId="0"/>
  </cellStyleXfs>
  <cellXfs count="84">
    <xf numFmtId="0" fontId="0" fillId="0" borderId="0" xfId="0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6" fillId="0" borderId="0" xfId="0" applyFont="1" applyFill="1" applyAlignment="1">
      <alignment horizontal="left" vertical="top"/>
    </xf>
    <xf numFmtId="0" fontId="4" fillId="0" borderId="0" xfId="0" applyFont="1" applyFill="1" applyAlignment="1"/>
    <xf numFmtId="49" fontId="4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7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0" fontId="5" fillId="0" borderId="1" xfId="0" applyFont="1" applyFill="1" applyBorder="1"/>
    <xf numFmtId="166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/>
    <xf numFmtId="2" fontId="2" fillId="0" borderId="0" xfId="0" applyNumberFormat="1" applyFont="1" applyFill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/>
    <xf numFmtId="165" fontId="5" fillId="0" borderId="0" xfId="0" applyNumberFormat="1" applyFont="1" applyFill="1" applyBorder="1" applyAlignment="1">
      <alignment horizontal="center" vertical="top" wrapText="1"/>
    </xf>
    <xf numFmtId="166" fontId="5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166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top"/>
    </xf>
    <xf numFmtId="166" fontId="5" fillId="0" borderId="1" xfId="2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8" fillId="0" borderId="0" xfId="0" applyNumberFormat="1" applyFont="1" applyFill="1"/>
    <xf numFmtId="0" fontId="8" fillId="0" borderId="0" xfId="0" applyFont="1" applyFill="1"/>
    <xf numFmtId="4" fontId="8" fillId="0" borderId="0" xfId="0" applyNumberFormat="1" applyFont="1" applyFill="1"/>
    <xf numFmtId="0" fontId="5" fillId="0" borderId="1" xfId="0" applyFont="1" applyFill="1" applyBorder="1" applyAlignment="1">
      <alignment horizontal="center"/>
    </xf>
    <xf numFmtId="49" fontId="8" fillId="0" borderId="0" xfId="0" applyNumberFormat="1" applyFont="1" applyFill="1" applyAlignment="1">
      <alignment vertical="top"/>
    </xf>
    <xf numFmtId="49" fontId="8" fillId="0" borderId="0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 vertical="top"/>
    </xf>
    <xf numFmtId="166" fontId="5" fillId="2" borderId="1" xfId="2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4" fontId="6" fillId="2" borderId="0" xfId="0" applyNumberFormat="1" applyFont="1" applyFill="1" applyAlignment="1">
      <alignment horizontal="center"/>
    </xf>
    <xf numFmtId="2" fontId="6" fillId="2" borderId="0" xfId="0" applyNumberFormat="1" applyFont="1" applyFill="1" applyAlignment="1">
      <alignment horizontal="center"/>
    </xf>
    <xf numFmtId="166" fontId="6" fillId="2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right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" xfId="0" applyFont="1" applyFill="1" applyBorder="1" applyAlignment="1"/>
    <xf numFmtId="49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166" fontId="2" fillId="0" borderId="1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topLeftCell="A25" zoomScale="75" zoomScaleNormal="75" zoomScaleSheetLayoutView="70" workbookViewId="0">
      <selection activeCell="G22" sqref="G22"/>
    </sheetView>
  </sheetViews>
  <sheetFormatPr defaultRowHeight="15.75"/>
  <cols>
    <col min="1" max="1" width="8.140625" style="6" customWidth="1"/>
    <col min="2" max="2" width="29.85546875" style="4" customWidth="1"/>
    <col min="3" max="3" width="16.28515625" style="4" customWidth="1"/>
    <col min="4" max="4" width="18" style="5" customWidth="1"/>
    <col min="5" max="5" width="15.140625" style="8" customWidth="1"/>
    <col min="6" max="6" width="15.7109375" style="51" customWidth="1"/>
    <col min="7" max="7" width="15" style="51" customWidth="1"/>
    <col min="8" max="9" width="14.5703125" style="8" customWidth="1"/>
    <col min="10" max="11" width="15.5703125" style="8" customWidth="1"/>
    <col min="12" max="12" width="13.140625" style="8" customWidth="1"/>
    <col min="13" max="13" width="16.28515625" style="2" customWidth="1"/>
    <col min="14" max="14" width="18.140625" style="1" customWidth="1"/>
    <col min="15" max="15" width="13.42578125" style="1" bestFit="1" customWidth="1"/>
    <col min="16" max="16" width="9.28515625" style="1" customWidth="1"/>
    <col min="17" max="17" width="14.7109375" style="1" customWidth="1"/>
    <col min="18" max="16384" width="9.140625" style="1"/>
  </cols>
  <sheetData>
    <row r="1" spans="1:17" ht="80.25" customHeight="1">
      <c r="A1" s="74" t="s">
        <v>73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3" spans="1:17" ht="16.5" customHeight="1">
      <c r="A3" s="43"/>
      <c r="B3" s="10"/>
      <c r="C3" s="9"/>
      <c r="D3" s="55" t="s">
        <v>74</v>
      </c>
      <c r="E3" s="55"/>
      <c r="F3" s="55"/>
      <c r="G3" s="55"/>
      <c r="H3" s="55"/>
      <c r="I3" s="55"/>
      <c r="J3" s="55"/>
      <c r="K3" s="55"/>
      <c r="L3" s="55"/>
      <c r="M3" s="55"/>
      <c r="N3" s="56"/>
    </row>
    <row r="4" spans="1:17" ht="21" customHeight="1">
      <c r="A4" s="43"/>
      <c r="B4" s="10"/>
      <c r="C4" s="9"/>
      <c r="D4" s="55" t="s">
        <v>71</v>
      </c>
      <c r="E4" s="55"/>
      <c r="F4" s="55"/>
      <c r="G4" s="55"/>
      <c r="H4" s="55"/>
      <c r="I4" s="55"/>
      <c r="J4" s="55"/>
      <c r="K4" s="55"/>
      <c r="L4" s="55"/>
      <c r="M4" s="55"/>
      <c r="N4" s="56"/>
    </row>
    <row r="5" spans="1:17" ht="21.75" customHeight="1">
      <c r="A5" s="44"/>
      <c r="B5" s="58" t="s">
        <v>72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</row>
    <row r="6" spans="1:17" ht="25.5" customHeight="1">
      <c r="A6" s="81" t="s">
        <v>62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40"/>
    </row>
    <row r="7" spans="1:17" ht="102" customHeight="1">
      <c r="A7" s="70" t="s">
        <v>1</v>
      </c>
      <c r="B7" s="57" t="s">
        <v>30</v>
      </c>
      <c r="C7" s="57" t="s">
        <v>70</v>
      </c>
      <c r="D7" s="57" t="s">
        <v>2</v>
      </c>
      <c r="E7" s="57" t="s">
        <v>44</v>
      </c>
      <c r="F7" s="76" t="s">
        <v>28</v>
      </c>
      <c r="G7" s="77"/>
      <c r="H7" s="77"/>
      <c r="I7" s="77"/>
      <c r="J7" s="77"/>
      <c r="K7" s="77"/>
      <c r="L7" s="78"/>
      <c r="M7" s="57" t="s">
        <v>32</v>
      </c>
      <c r="N7" s="57" t="s">
        <v>33</v>
      </c>
      <c r="O7" s="20"/>
      <c r="P7" s="23"/>
      <c r="Q7" s="24"/>
    </row>
    <row r="8" spans="1:17" s="7" customFormat="1" ht="53.25" customHeight="1">
      <c r="A8" s="70"/>
      <c r="B8" s="57"/>
      <c r="C8" s="57"/>
      <c r="D8" s="57"/>
      <c r="E8" s="57"/>
      <c r="F8" s="45" t="s">
        <v>4</v>
      </c>
      <c r="G8" s="45" t="s">
        <v>12</v>
      </c>
      <c r="H8" s="12" t="s">
        <v>13</v>
      </c>
      <c r="I8" s="12" t="s">
        <v>14</v>
      </c>
      <c r="J8" s="12" t="s">
        <v>29</v>
      </c>
      <c r="K8" s="12" t="s">
        <v>60</v>
      </c>
      <c r="L8" s="12" t="s">
        <v>61</v>
      </c>
      <c r="M8" s="57"/>
      <c r="N8" s="57"/>
      <c r="P8" s="25"/>
      <c r="Q8" s="25"/>
    </row>
    <row r="9" spans="1:17" ht="19.5" customHeight="1">
      <c r="A9" s="11">
        <v>1</v>
      </c>
      <c r="B9" s="12">
        <v>2</v>
      </c>
      <c r="C9" s="12">
        <v>3</v>
      </c>
      <c r="D9" s="12">
        <v>4</v>
      </c>
      <c r="E9" s="12">
        <v>5</v>
      </c>
      <c r="F9" s="45">
        <v>6</v>
      </c>
      <c r="G9" s="45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P9" s="23"/>
      <c r="Q9" s="23"/>
    </row>
    <row r="10" spans="1:17" s="3" customFormat="1" ht="21.75" customHeight="1">
      <c r="A10" s="73" t="s">
        <v>3</v>
      </c>
      <c r="B10" s="68" t="s">
        <v>20</v>
      </c>
      <c r="C10" s="83" t="s">
        <v>31</v>
      </c>
      <c r="D10" s="14" t="s">
        <v>36</v>
      </c>
      <c r="E10" s="34">
        <f t="shared" ref="E10:L10" si="0">E12+E11</f>
        <v>1806606.2000000002</v>
      </c>
      <c r="F10" s="46">
        <f t="shared" si="0"/>
        <v>365384.5</v>
      </c>
      <c r="G10" s="46">
        <f t="shared" si="0"/>
        <v>398076.2</v>
      </c>
      <c r="H10" s="34">
        <f t="shared" si="0"/>
        <v>178629.1</v>
      </c>
      <c r="I10" s="34">
        <f t="shared" si="0"/>
        <v>178629.1</v>
      </c>
      <c r="J10" s="34">
        <f t="shared" si="0"/>
        <v>228629.1</v>
      </c>
      <c r="K10" s="34">
        <f t="shared" si="0"/>
        <v>228629.1</v>
      </c>
      <c r="L10" s="34">
        <f t="shared" si="0"/>
        <v>228629.1</v>
      </c>
      <c r="M10" s="57"/>
      <c r="N10" s="80"/>
      <c r="P10" s="26"/>
      <c r="Q10" s="26"/>
    </row>
    <row r="11" spans="1:17" ht="67.5" customHeight="1">
      <c r="A11" s="73"/>
      <c r="B11" s="68"/>
      <c r="C11" s="59"/>
      <c r="D11" s="14" t="s">
        <v>37</v>
      </c>
      <c r="E11" s="34">
        <f>+F11+G11+H11+J11+K11+L11</f>
        <v>257206</v>
      </c>
      <c r="F11" s="46">
        <f t="shared" ref="F11:L11" si="1">F17</f>
        <v>118808</v>
      </c>
      <c r="G11" s="46">
        <f t="shared" si="1"/>
        <v>138398</v>
      </c>
      <c r="H11" s="34">
        <f t="shared" si="1"/>
        <v>0</v>
      </c>
      <c r="I11" s="34">
        <f t="shared" si="1"/>
        <v>0</v>
      </c>
      <c r="J11" s="34">
        <f t="shared" si="1"/>
        <v>0</v>
      </c>
      <c r="K11" s="34">
        <f t="shared" si="1"/>
        <v>0</v>
      </c>
      <c r="L11" s="34">
        <f t="shared" si="1"/>
        <v>0</v>
      </c>
      <c r="M11" s="57"/>
      <c r="N11" s="80"/>
      <c r="O11" s="21"/>
      <c r="P11" s="27"/>
      <c r="Q11" s="27"/>
    </row>
    <row r="12" spans="1:17" ht="99.75" customHeight="1">
      <c r="A12" s="57"/>
      <c r="B12" s="59"/>
      <c r="C12" s="59"/>
      <c r="D12" s="14" t="s">
        <v>66</v>
      </c>
      <c r="E12" s="34">
        <f>F12+G12+H12+I12+J12+K12+L12</f>
        <v>1549400.2000000002</v>
      </c>
      <c r="F12" s="47">
        <f>F13+F18+F26+F25</f>
        <v>246576.50000000003</v>
      </c>
      <c r="G12" s="47">
        <f>G13+G18+G25+G26</f>
        <v>259678.2</v>
      </c>
      <c r="H12" s="35">
        <f>H13+H18+H25</f>
        <v>178629.1</v>
      </c>
      <c r="I12" s="35">
        <f>I13+I18+I25</f>
        <v>178629.1</v>
      </c>
      <c r="J12" s="35">
        <f>J13+J18+J25</f>
        <v>228629.1</v>
      </c>
      <c r="K12" s="35">
        <f>K13+K18+K25</f>
        <v>228629.1</v>
      </c>
      <c r="L12" s="35">
        <f>L13+L18+L25</f>
        <v>228629.1</v>
      </c>
      <c r="M12" s="57"/>
      <c r="N12" s="80"/>
      <c r="P12" s="22"/>
      <c r="Q12" s="28"/>
    </row>
    <row r="13" spans="1:17" ht="120.75" customHeight="1">
      <c r="A13" s="11" t="s">
        <v>0</v>
      </c>
      <c r="B13" s="30" t="s">
        <v>21</v>
      </c>
      <c r="C13" s="12" t="s">
        <v>7</v>
      </c>
      <c r="D13" s="12" t="s">
        <v>67</v>
      </c>
      <c r="E13" s="34">
        <f>F13+G13+H13+I13+J13+K13+L13</f>
        <v>1035150.7</v>
      </c>
      <c r="F13" s="48">
        <f t="shared" ref="F13:L13" si="2">F14+F15</f>
        <v>107549.8</v>
      </c>
      <c r="G13" s="48">
        <f t="shared" si="2"/>
        <v>138485.9</v>
      </c>
      <c r="H13" s="36">
        <f t="shared" si="2"/>
        <v>157823</v>
      </c>
      <c r="I13" s="36">
        <f t="shared" si="2"/>
        <v>157823</v>
      </c>
      <c r="J13" s="36">
        <f t="shared" si="2"/>
        <v>157823</v>
      </c>
      <c r="K13" s="36">
        <f t="shared" si="2"/>
        <v>157823</v>
      </c>
      <c r="L13" s="36">
        <f t="shared" si="2"/>
        <v>157823</v>
      </c>
      <c r="M13" s="12" t="s">
        <v>6</v>
      </c>
      <c r="N13" s="12" t="s">
        <v>15</v>
      </c>
      <c r="O13" s="29"/>
      <c r="P13" s="22"/>
      <c r="Q13" s="29"/>
    </row>
    <row r="14" spans="1:17" ht="111" customHeight="1">
      <c r="A14" s="11" t="s">
        <v>40</v>
      </c>
      <c r="B14" s="30" t="s">
        <v>42</v>
      </c>
      <c r="C14" s="12" t="s">
        <v>7</v>
      </c>
      <c r="D14" s="12" t="s">
        <v>67</v>
      </c>
      <c r="E14" s="34">
        <f>F14+G14+H14+I14+J14+K14+L14</f>
        <v>932060</v>
      </c>
      <c r="F14" s="48">
        <v>97800</v>
      </c>
      <c r="G14" s="48">
        <f>129545-775</f>
        <v>128770</v>
      </c>
      <c r="H14" s="36">
        <v>141098</v>
      </c>
      <c r="I14" s="36">
        <v>141098</v>
      </c>
      <c r="J14" s="36">
        <v>141098</v>
      </c>
      <c r="K14" s="36">
        <v>141098</v>
      </c>
      <c r="L14" s="36">
        <v>141098</v>
      </c>
      <c r="M14" s="12" t="s">
        <v>6</v>
      </c>
      <c r="N14" s="12" t="s">
        <v>15</v>
      </c>
      <c r="O14" s="29"/>
      <c r="P14" s="22"/>
      <c r="Q14" s="29"/>
    </row>
    <row r="15" spans="1:17" ht="114.75" customHeight="1">
      <c r="A15" s="11" t="s">
        <v>41</v>
      </c>
      <c r="B15" s="30" t="s">
        <v>43</v>
      </c>
      <c r="C15" s="12" t="s">
        <v>7</v>
      </c>
      <c r="D15" s="12" t="s">
        <v>67</v>
      </c>
      <c r="E15" s="34">
        <f>F15+G15+H15+I15+J15+K15+L15</f>
        <v>103090.7</v>
      </c>
      <c r="F15" s="48">
        <v>9749.7999999999993</v>
      </c>
      <c r="G15" s="48">
        <v>9715.9</v>
      </c>
      <c r="H15" s="36">
        <v>16725</v>
      </c>
      <c r="I15" s="36">
        <v>16725</v>
      </c>
      <c r="J15" s="36">
        <v>16725</v>
      </c>
      <c r="K15" s="36">
        <v>16725</v>
      </c>
      <c r="L15" s="36">
        <v>16725</v>
      </c>
      <c r="M15" s="12" t="s">
        <v>6</v>
      </c>
      <c r="N15" s="12" t="s">
        <v>15</v>
      </c>
      <c r="O15" s="29"/>
      <c r="P15" s="22"/>
      <c r="Q15" s="29"/>
    </row>
    <row r="16" spans="1:17" ht="38.25" customHeight="1">
      <c r="A16" s="70" t="s">
        <v>22</v>
      </c>
      <c r="B16" s="59" t="s">
        <v>39</v>
      </c>
      <c r="C16" s="57" t="s">
        <v>9</v>
      </c>
      <c r="D16" s="12" t="s">
        <v>10</v>
      </c>
      <c r="E16" s="34">
        <f>F16+G16+H16+I16+J16+K16+L16</f>
        <v>760213.59999999986</v>
      </c>
      <c r="F16" s="46">
        <f t="shared" ref="F16:L16" si="3">F17+F18</f>
        <v>256718.80000000002</v>
      </c>
      <c r="G16" s="46">
        <f t="shared" si="3"/>
        <v>257964.3</v>
      </c>
      <c r="H16" s="34">
        <f t="shared" si="3"/>
        <v>19106.099999999999</v>
      </c>
      <c r="I16" s="34">
        <f t="shared" si="3"/>
        <v>19106.099999999999</v>
      </c>
      <c r="J16" s="34">
        <f t="shared" si="3"/>
        <v>69106.100000000006</v>
      </c>
      <c r="K16" s="34">
        <f t="shared" si="3"/>
        <v>69106.100000000006</v>
      </c>
      <c r="L16" s="34">
        <f t="shared" si="3"/>
        <v>69106.100000000006</v>
      </c>
      <c r="M16" s="57" t="s">
        <v>6</v>
      </c>
      <c r="N16" s="57" t="s">
        <v>16</v>
      </c>
      <c r="O16" s="20"/>
      <c r="P16" s="19"/>
      <c r="Q16" s="18"/>
    </row>
    <row r="17" spans="1:18" ht="45">
      <c r="A17" s="57"/>
      <c r="B17" s="59"/>
      <c r="C17" s="57"/>
      <c r="D17" s="11" t="s">
        <v>38</v>
      </c>
      <c r="E17" s="34">
        <f>F17+G17+H17+J17+K17+L17</f>
        <v>257206</v>
      </c>
      <c r="F17" s="46">
        <f t="shared" ref="F17:J18" si="4">F20+F23</f>
        <v>118808</v>
      </c>
      <c r="G17" s="46">
        <f t="shared" si="4"/>
        <v>138398</v>
      </c>
      <c r="H17" s="34">
        <f t="shared" si="4"/>
        <v>0</v>
      </c>
      <c r="I17" s="34">
        <f t="shared" si="4"/>
        <v>0</v>
      </c>
      <c r="J17" s="34">
        <f t="shared" si="4"/>
        <v>0</v>
      </c>
      <c r="K17" s="34">
        <f>K20+K23</f>
        <v>0</v>
      </c>
      <c r="L17" s="34">
        <f>L20+L23</f>
        <v>0</v>
      </c>
      <c r="M17" s="57"/>
      <c r="N17" s="57"/>
      <c r="O17" s="18"/>
    </row>
    <row r="18" spans="1:18" ht="75">
      <c r="A18" s="57"/>
      <c r="B18" s="59"/>
      <c r="C18" s="57"/>
      <c r="D18" s="12" t="s">
        <v>67</v>
      </c>
      <c r="E18" s="34">
        <f>F18+G18+H18+I18+J18+K18+L18</f>
        <v>503007.6</v>
      </c>
      <c r="F18" s="46">
        <f t="shared" si="4"/>
        <v>137910.80000000002</v>
      </c>
      <c r="G18" s="46">
        <f t="shared" si="4"/>
        <v>119566.3</v>
      </c>
      <c r="H18" s="34">
        <f t="shared" si="4"/>
        <v>19106.099999999999</v>
      </c>
      <c r="I18" s="34">
        <f t="shared" si="4"/>
        <v>19106.099999999999</v>
      </c>
      <c r="J18" s="34">
        <f t="shared" si="4"/>
        <v>69106.100000000006</v>
      </c>
      <c r="K18" s="34">
        <f>K21+K24</f>
        <v>69106.100000000006</v>
      </c>
      <c r="L18" s="34">
        <f>L21+L24</f>
        <v>69106.100000000006</v>
      </c>
      <c r="M18" s="57"/>
      <c r="N18" s="57"/>
      <c r="O18" s="18"/>
      <c r="Q18" s="20"/>
    </row>
    <row r="19" spans="1:18" ht="30">
      <c r="A19" s="65" t="s">
        <v>45</v>
      </c>
      <c r="B19" s="60" t="s">
        <v>48</v>
      </c>
      <c r="C19" s="57" t="s">
        <v>9</v>
      </c>
      <c r="D19" s="12" t="s">
        <v>10</v>
      </c>
      <c r="E19" s="37">
        <f>F19+G19+H19+I19+J19+K19+L19</f>
        <v>730156.59999999986</v>
      </c>
      <c r="F19" s="49">
        <f t="shared" ref="F19:L19" si="5">F20+F21</f>
        <v>255773.80000000002</v>
      </c>
      <c r="G19" s="49">
        <f t="shared" si="5"/>
        <v>228852.3</v>
      </c>
      <c r="H19" s="37">
        <f t="shared" si="5"/>
        <v>19106.099999999999</v>
      </c>
      <c r="I19" s="37">
        <f t="shared" si="5"/>
        <v>19106.099999999999</v>
      </c>
      <c r="J19" s="37">
        <f t="shared" si="5"/>
        <v>69106.100000000006</v>
      </c>
      <c r="K19" s="37">
        <f t="shared" si="5"/>
        <v>69106.100000000006</v>
      </c>
      <c r="L19" s="37">
        <f t="shared" si="5"/>
        <v>69106.100000000006</v>
      </c>
      <c r="M19" s="57" t="s">
        <v>6</v>
      </c>
      <c r="N19" s="57" t="s">
        <v>16</v>
      </c>
      <c r="O19" s="18"/>
      <c r="Q19" s="20"/>
    </row>
    <row r="20" spans="1:18" ht="45">
      <c r="A20" s="72"/>
      <c r="B20" s="79"/>
      <c r="C20" s="57"/>
      <c r="D20" s="11" t="s">
        <v>38</v>
      </c>
      <c r="E20" s="37">
        <f>F20+G20+H20+J20+K20+L20</f>
        <v>227451</v>
      </c>
      <c r="F20" s="49">
        <f>111873+6000</f>
        <v>117873</v>
      </c>
      <c r="G20" s="49">
        <v>109578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57"/>
      <c r="N20" s="57"/>
      <c r="O20" s="18"/>
      <c r="Q20" s="20"/>
    </row>
    <row r="21" spans="1:18" ht="79.5" customHeight="1">
      <c r="A21" s="64"/>
      <c r="B21" s="71"/>
      <c r="C21" s="57"/>
      <c r="D21" s="12" t="s">
        <v>67</v>
      </c>
      <c r="E21" s="37">
        <f>F21+G21+H21+I21+J21+K21+L21</f>
        <v>502705.6</v>
      </c>
      <c r="F21" s="49">
        <f>6300+83576.5+43000+250.2+204+5100-5-6.4-518.5</f>
        <v>137900.80000000002</v>
      </c>
      <c r="G21" s="49">
        <f>116269.3+3005</f>
        <v>119274.3</v>
      </c>
      <c r="H21" s="37">
        <f>19106.1</f>
        <v>19106.099999999999</v>
      </c>
      <c r="I21" s="37">
        <f>19106.1</f>
        <v>19106.099999999999</v>
      </c>
      <c r="J21" s="37">
        <v>69106.100000000006</v>
      </c>
      <c r="K21" s="37">
        <v>69106.100000000006</v>
      </c>
      <c r="L21" s="37">
        <v>69106.100000000006</v>
      </c>
      <c r="M21" s="57"/>
      <c r="N21" s="57"/>
      <c r="O21" s="18"/>
      <c r="Q21" s="20"/>
    </row>
    <row r="22" spans="1:18" ht="30">
      <c r="A22" s="65" t="s">
        <v>46</v>
      </c>
      <c r="B22" s="60" t="s">
        <v>47</v>
      </c>
      <c r="C22" s="57" t="s">
        <v>9</v>
      </c>
      <c r="D22" s="12" t="s">
        <v>10</v>
      </c>
      <c r="E22" s="37">
        <f>F22+G22+H22+I22+J22+K22+L22</f>
        <v>30057</v>
      </c>
      <c r="F22" s="49">
        <f t="shared" ref="F22:L22" si="6">F23+F24</f>
        <v>945</v>
      </c>
      <c r="G22" s="49">
        <f t="shared" si="6"/>
        <v>29112</v>
      </c>
      <c r="H22" s="37">
        <f t="shared" si="6"/>
        <v>0</v>
      </c>
      <c r="I22" s="37">
        <f t="shared" si="6"/>
        <v>0</v>
      </c>
      <c r="J22" s="37">
        <f t="shared" si="6"/>
        <v>0</v>
      </c>
      <c r="K22" s="37">
        <f t="shared" si="6"/>
        <v>0</v>
      </c>
      <c r="L22" s="37">
        <f t="shared" si="6"/>
        <v>0</v>
      </c>
      <c r="M22" s="57" t="s">
        <v>6</v>
      </c>
      <c r="N22" s="57" t="s">
        <v>16</v>
      </c>
      <c r="O22" s="18"/>
      <c r="Q22" s="20"/>
    </row>
    <row r="23" spans="1:18" ht="45">
      <c r="A23" s="66"/>
      <c r="B23" s="61"/>
      <c r="C23" s="57"/>
      <c r="D23" s="11" t="s">
        <v>38</v>
      </c>
      <c r="E23" s="37">
        <f>F23+G23+H23+J23+K23+L23</f>
        <v>29755</v>
      </c>
      <c r="F23" s="49">
        <v>935</v>
      </c>
      <c r="G23" s="49">
        <v>28820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57"/>
      <c r="N23" s="57"/>
      <c r="O23" s="18"/>
      <c r="Q23" s="20"/>
    </row>
    <row r="24" spans="1:18" ht="84.75" customHeight="1">
      <c r="A24" s="67"/>
      <c r="B24" s="62"/>
      <c r="C24" s="57"/>
      <c r="D24" s="12" t="s">
        <v>67</v>
      </c>
      <c r="E24" s="37">
        <f>F24+G24+H24+I24+J24+K24+L24</f>
        <v>302</v>
      </c>
      <c r="F24" s="49">
        <v>10</v>
      </c>
      <c r="G24" s="49">
        <v>292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57"/>
      <c r="N24" s="57"/>
      <c r="O24" s="18"/>
      <c r="Q24" s="20"/>
    </row>
    <row r="25" spans="1:18" s="40" customFormat="1" ht="189" customHeight="1">
      <c r="A25" s="11" t="s">
        <v>5</v>
      </c>
      <c r="B25" s="31" t="s">
        <v>51</v>
      </c>
      <c r="C25" s="12" t="s">
        <v>11</v>
      </c>
      <c r="D25" s="12" t="s">
        <v>67</v>
      </c>
      <c r="E25" s="34">
        <f>F25+G25+H25+I25+J25+K25+L25</f>
        <v>11093.5</v>
      </c>
      <c r="F25" s="46">
        <f>586+518.5</f>
        <v>1104.5</v>
      </c>
      <c r="G25" s="46">
        <v>1489</v>
      </c>
      <c r="H25" s="34">
        <v>1700</v>
      </c>
      <c r="I25" s="34">
        <v>1700</v>
      </c>
      <c r="J25" s="34">
        <v>1700</v>
      </c>
      <c r="K25" s="34">
        <v>1700</v>
      </c>
      <c r="L25" s="34">
        <v>1700</v>
      </c>
      <c r="M25" s="12" t="s">
        <v>6</v>
      </c>
      <c r="N25" s="12" t="s">
        <v>16</v>
      </c>
      <c r="O25" s="39"/>
      <c r="Q25" s="41"/>
    </row>
    <row r="26" spans="1:18" s="40" customFormat="1" ht="92.25" customHeight="1">
      <c r="A26" s="11" t="s">
        <v>49</v>
      </c>
      <c r="B26" s="31" t="s">
        <v>50</v>
      </c>
      <c r="C26" s="12" t="s">
        <v>11</v>
      </c>
      <c r="D26" s="12" t="s">
        <v>68</v>
      </c>
      <c r="E26" s="34">
        <f>F26+G26+H26+I26+J26+K26+L26</f>
        <v>148.4</v>
      </c>
      <c r="F26" s="46">
        <v>11.4</v>
      </c>
      <c r="G26" s="46">
        <v>137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12" t="s">
        <v>6</v>
      </c>
      <c r="N26" s="12" t="s">
        <v>16</v>
      </c>
      <c r="Q26" s="39"/>
    </row>
    <row r="27" spans="1:18" ht="29.25" customHeight="1">
      <c r="A27" s="69" t="s">
        <v>24</v>
      </c>
      <c r="B27" s="69" t="s">
        <v>23</v>
      </c>
      <c r="C27" s="57"/>
      <c r="D27" s="14" t="s">
        <v>36</v>
      </c>
      <c r="E27" s="34">
        <f t="shared" ref="E27:L27" si="7">E28+E29</f>
        <v>108680</v>
      </c>
      <c r="F27" s="46">
        <f t="shared" si="7"/>
        <v>1900</v>
      </c>
      <c r="G27" s="46">
        <f t="shared" si="7"/>
        <v>6780</v>
      </c>
      <c r="H27" s="34">
        <f t="shared" si="7"/>
        <v>50000</v>
      </c>
      <c r="I27" s="34">
        <f t="shared" si="7"/>
        <v>50000</v>
      </c>
      <c r="J27" s="34">
        <f t="shared" si="7"/>
        <v>0</v>
      </c>
      <c r="K27" s="34">
        <f t="shared" si="7"/>
        <v>0</v>
      </c>
      <c r="L27" s="34">
        <f t="shared" si="7"/>
        <v>0</v>
      </c>
      <c r="M27" s="57"/>
      <c r="N27" s="57"/>
      <c r="P27" s="7"/>
    </row>
    <row r="28" spans="1:18" ht="66.75" customHeight="1">
      <c r="A28" s="69"/>
      <c r="B28" s="69"/>
      <c r="C28" s="57"/>
      <c r="D28" s="14" t="s">
        <v>37</v>
      </c>
      <c r="E28" s="37">
        <v>0</v>
      </c>
      <c r="F28" s="49">
        <v>0</v>
      </c>
      <c r="G28" s="49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57"/>
      <c r="N28" s="57"/>
      <c r="P28" s="7"/>
    </row>
    <row r="29" spans="1:18" ht="106.5" customHeight="1">
      <c r="A29" s="69"/>
      <c r="B29" s="69"/>
      <c r="C29" s="57"/>
      <c r="D29" s="14" t="s">
        <v>66</v>
      </c>
      <c r="E29" s="34">
        <f>F29+G29+H29+I29+J29+K29+L29</f>
        <v>108680</v>
      </c>
      <c r="F29" s="46">
        <f>F30+F32+F34+F35</f>
        <v>1900</v>
      </c>
      <c r="G29" s="46">
        <f t="shared" ref="G29:L29" si="8">G32+G30+G34+G35+G36</f>
        <v>6780</v>
      </c>
      <c r="H29" s="34">
        <f t="shared" si="8"/>
        <v>50000</v>
      </c>
      <c r="I29" s="34">
        <f t="shared" si="8"/>
        <v>50000</v>
      </c>
      <c r="J29" s="34">
        <f t="shared" si="8"/>
        <v>0</v>
      </c>
      <c r="K29" s="34">
        <f t="shared" si="8"/>
        <v>0</v>
      </c>
      <c r="L29" s="34">
        <f t="shared" si="8"/>
        <v>0</v>
      </c>
      <c r="M29" s="57"/>
      <c r="N29" s="57"/>
    </row>
    <row r="30" spans="1:18" ht="114" customHeight="1">
      <c r="A30" s="11" t="s">
        <v>55</v>
      </c>
      <c r="B30" s="30" t="s">
        <v>25</v>
      </c>
      <c r="C30" s="12" t="s">
        <v>8</v>
      </c>
      <c r="D30" s="12" t="s">
        <v>69</v>
      </c>
      <c r="E30" s="37">
        <f>F30+G30+H30+J30+K30+L30</f>
        <v>1900</v>
      </c>
      <c r="F30" s="49">
        <v>1900</v>
      </c>
      <c r="G30" s="49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12" t="s">
        <v>6</v>
      </c>
      <c r="N30" s="12" t="s">
        <v>17</v>
      </c>
      <c r="R30" s="18"/>
    </row>
    <row r="31" spans="1:18" ht="82.5" customHeight="1">
      <c r="A31" s="63" t="s">
        <v>56</v>
      </c>
      <c r="B31" s="60" t="s">
        <v>26</v>
      </c>
      <c r="C31" s="65" t="s">
        <v>8</v>
      </c>
      <c r="D31" s="12" t="s">
        <v>52</v>
      </c>
      <c r="E31" s="37">
        <f>F31+G31+H31+I31+J31+K31+L31</f>
        <v>0</v>
      </c>
      <c r="F31" s="49">
        <v>0</v>
      </c>
      <c r="G31" s="49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65" t="s">
        <v>6</v>
      </c>
      <c r="N31" s="65" t="s">
        <v>18</v>
      </c>
      <c r="R31" s="18"/>
    </row>
    <row r="32" spans="1:18" ht="75">
      <c r="A32" s="64"/>
      <c r="B32" s="71"/>
      <c r="C32" s="64"/>
      <c r="D32" s="12" t="s">
        <v>67</v>
      </c>
      <c r="E32" s="37">
        <f>F32+G32+H32+I32+J32+K32+L32</f>
        <v>100000</v>
      </c>
      <c r="F32" s="49">
        <v>0</v>
      </c>
      <c r="G32" s="49">
        <v>0</v>
      </c>
      <c r="H32" s="37">
        <v>50000</v>
      </c>
      <c r="I32" s="37">
        <v>50000</v>
      </c>
      <c r="J32" s="37">
        <v>0</v>
      </c>
      <c r="K32" s="37">
        <v>0</v>
      </c>
      <c r="L32" s="37">
        <v>0</v>
      </c>
      <c r="M32" s="67"/>
      <c r="N32" s="67"/>
    </row>
    <row r="33" spans="1:14" ht="45">
      <c r="A33" s="63" t="s">
        <v>57</v>
      </c>
      <c r="B33" s="60" t="s">
        <v>27</v>
      </c>
      <c r="C33" s="65" t="s">
        <v>8</v>
      </c>
      <c r="D33" s="12" t="s">
        <v>52</v>
      </c>
      <c r="E33" s="37">
        <f>F33+G33+H33+I33+J33+K33+L33</f>
        <v>0</v>
      </c>
      <c r="F33" s="49">
        <v>0</v>
      </c>
      <c r="G33" s="49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65" t="s">
        <v>6</v>
      </c>
      <c r="N33" s="65" t="s">
        <v>19</v>
      </c>
    </row>
    <row r="34" spans="1:14" ht="75">
      <c r="A34" s="67"/>
      <c r="B34" s="62"/>
      <c r="C34" s="67"/>
      <c r="D34" s="12" t="s">
        <v>67</v>
      </c>
      <c r="E34" s="37">
        <f>F34+G34+H34+J34+K34+L34</f>
        <v>6780</v>
      </c>
      <c r="F34" s="49">
        <v>0</v>
      </c>
      <c r="G34" s="49">
        <v>6780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67"/>
      <c r="N34" s="67"/>
    </row>
    <row r="35" spans="1:14" ht="99.75" customHeight="1">
      <c r="A35" s="11" t="s">
        <v>58</v>
      </c>
      <c r="B35" s="30" t="s">
        <v>63</v>
      </c>
      <c r="C35" s="12" t="s">
        <v>8</v>
      </c>
      <c r="D35" s="12" t="s">
        <v>67</v>
      </c>
      <c r="E35" s="37">
        <f>F35+G35+H35+J35+K35+L35</f>
        <v>0</v>
      </c>
      <c r="F35" s="49">
        <v>0</v>
      </c>
      <c r="G35" s="49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12" t="s">
        <v>6</v>
      </c>
      <c r="N35" s="12" t="s">
        <v>34</v>
      </c>
    </row>
    <row r="36" spans="1:14" ht="159.75" customHeight="1">
      <c r="A36" s="11" t="s">
        <v>59</v>
      </c>
      <c r="B36" s="30" t="s">
        <v>53</v>
      </c>
      <c r="C36" s="12" t="s">
        <v>8</v>
      </c>
      <c r="D36" s="12" t="s">
        <v>68</v>
      </c>
      <c r="E36" s="37">
        <f>F36+G36+H36+I36+J36+K36+L36</f>
        <v>0</v>
      </c>
      <c r="F36" s="49">
        <v>0</v>
      </c>
      <c r="G36" s="49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12" t="s">
        <v>6</v>
      </c>
      <c r="N36" s="12" t="s">
        <v>54</v>
      </c>
    </row>
    <row r="37" spans="1:14">
      <c r="A37" s="68" t="s">
        <v>35</v>
      </c>
      <c r="B37" s="68"/>
      <c r="C37" s="68"/>
      <c r="D37" s="68"/>
      <c r="E37" s="38">
        <f>F37+G37+H37+I37+J37+K37+L37</f>
        <v>1915286.2000000002</v>
      </c>
      <c r="F37" s="50">
        <f t="shared" ref="F37:L37" si="9">F38+F39</f>
        <v>367284.5</v>
      </c>
      <c r="G37" s="50">
        <f t="shared" si="9"/>
        <v>404856.2</v>
      </c>
      <c r="H37" s="38">
        <f>H38+H39</f>
        <v>228629.1</v>
      </c>
      <c r="I37" s="38">
        <f t="shared" si="9"/>
        <v>228629.1</v>
      </c>
      <c r="J37" s="38">
        <f t="shared" si="9"/>
        <v>228629.1</v>
      </c>
      <c r="K37" s="38">
        <f t="shared" si="9"/>
        <v>228629.1</v>
      </c>
      <c r="L37" s="38">
        <f t="shared" si="9"/>
        <v>228629.1</v>
      </c>
      <c r="M37" s="42"/>
      <c r="N37" s="15"/>
    </row>
    <row r="38" spans="1:14" ht="30.75" customHeight="1">
      <c r="A38" s="59" t="s">
        <v>64</v>
      </c>
      <c r="B38" s="59"/>
      <c r="C38" s="59"/>
      <c r="D38" s="59"/>
      <c r="E38" s="38">
        <f>F38+G38+H38+I38+J38+K38+L38</f>
        <v>257206</v>
      </c>
      <c r="F38" s="50">
        <f t="shared" ref="F38:L38" si="10">F11</f>
        <v>118808</v>
      </c>
      <c r="G38" s="50">
        <f t="shared" si="10"/>
        <v>138398</v>
      </c>
      <c r="H38" s="38">
        <f t="shared" si="10"/>
        <v>0</v>
      </c>
      <c r="I38" s="38">
        <f t="shared" si="10"/>
        <v>0</v>
      </c>
      <c r="J38" s="38">
        <f t="shared" si="10"/>
        <v>0</v>
      </c>
      <c r="K38" s="38">
        <f t="shared" si="10"/>
        <v>0</v>
      </c>
      <c r="L38" s="38">
        <f t="shared" si="10"/>
        <v>0</v>
      </c>
      <c r="M38" s="16"/>
      <c r="N38" s="17"/>
    </row>
    <row r="39" spans="1:14" ht="30.75" customHeight="1">
      <c r="A39" s="59" t="s">
        <v>65</v>
      </c>
      <c r="B39" s="59"/>
      <c r="C39" s="59"/>
      <c r="D39" s="59"/>
      <c r="E39" s="38">
        <f t="shared" ref="E39:L39" si="11">E12+E29</f>
        <v>1658080.2000000002</v>
      </c>
      <c r="F39" s="50">
        <f t="shared" si="11"/>
        <v>248476.50000000003</v>
      </c>
      <c r="G39" s="50">
        <f>G12+G29</f>
        <v>266458.2</v>
      </c>
      <c r="H39" s="38">
        <f>H12+H29</f>
        <v>228629.1</v>
      </c>
      <c r="I39" s="38">
        <f t="shared" si="11"/>
        <v>228629.1</v>
      </c>
      <c r="J39" s="38">
        <f t="shared" si="11"/>
        <v>228629.1</v>
      </c>
      <c r="K39" s="38">
        <f t="shared" si="11"/>
        <v>228629.1</v>
      </c>
      <c r="L39" s="38">
        <f t="shared" si="11"/>
        <v>228629.1</v>
      </c>
      <c r="M39" s="13"/>
      <c r="N39" s="13"/>
    </row>
    <row r="40" spans="1:14">
      <c r="N40" s="1" t="s">
        <v>75</v>
      </c>
    </row>
    <row r="43" spans="1:14">
      <c r="I43" s="32"/>
    </row>
    <row r="44" spans="1:14">
      <c r="G44" s="54"/>
      <c r="H44" s="32"/>
    </row>
    <row r="45" spans="1:14">
      <c r="F45" s="52"/>
      <c r="G45" s="53"/>
      <c r="H45" s="33"/>
      <c r="I45" s="33"/>
      <c r="J45" s="33"/>
      <c r="K45" s="33"/>
      <c r="L45" s="33"/>
    </row>
    <row r="46" spans="1:14">
      <c r="F46" s="52"/>
      <c r="H46" s="32"/>
    </row>
    <row r="47" spans="1:14">
      <c r="F47" s="53"/>
      <c r="H47" s="32"/>
    </row>
    <row r="48" spans="1:14">
      <c r="F48" s="53"/>
    </row>
  </sheetData>
  <mergeCells count="51">
    <mergeCell ref="A1:N1"/>
    <mergeCell ref="N31:N32"/>
    <mergeCell ref="B7:B8"/>
    <mergeCell ref="N22:N24"/>
    <mergeCell ref="M22:M24"/>
    <mergeCell ref="M31:M32"/>
    <mergeCell ref="F7:L7"/>
    <mergeCell ref="B19:B21"/>
    <mergeCell ref="N16:N18"/>
    <mergeCell ref="N10:N12"/>
    <mergeCell ref="C7:C8"/>
    <mergeCell ref="A6:M6"/>
    <mergeCell ref="M7:M8"/>
    <mergeCell ref="A7:A8"/>
    <mergeCell ref="E7:E8"/>
    <mergeCell ref="C10:C12"/>
    <mergeCell ref="M33:M34"/>
    <mergeCell ref="N33:N34"/>
    <mergeCell ref="A33:A34"/>
    <mergeCell ref="B10:B12"/>
    <mergeCell ref="N27:N29"/>
    <mergeCell ref="B33:B34"/>
    <mergeCell ref="C33:C34"/>
    <mergeCell ref="A16:A18"/>
    <mergeCell ref="B31:B32"/>
    <mergeCell ref="C31:C32"/>
    <mergeCell ref="B16:B18"/>
    <mergeCell ref="A19:A21"/>
    <mergeCell ref="B27:B29"/>
    <mergeCell ref="A10:A12"/>
    <mergeCell ref="M19:M21"/>
    <mergeCell ref="M27:M29"/>
    <mergeCell ref="A39:D39"/>
    <mergeCell ref="B22:B24"/>
    <mergeCell ref="A31:A32"/>
    <mergeCell ref="A22:A24"/>
    <mergeCell ref="A38:D38"/>
    <mergeCell ref="A37:D37"/>
    <mergeCell ref="C22:C24"/>
    <mergeCell ref="A27:A29"/>
    <mergeCell ref="C27:C29"/>
    <mergeCell ref="D3:N3"/>
    <mergeCell ref="N19:N21"/>
    <mergeCell ref="D7:D8"/>
    <mergeCell ref="B5:M5"/>
    <mergeCell ref="D4:N4"/>
    <mergeCell ref="M16:M18"/>
    <mergeCell ref="N7:N8"/>
    <mergeCell ref="C16:C18"/>
    <mergeCell ref="M10:M12"/>
    <mergeCell ref="C19:C21"/>
  </mergeCells>
  <phoneticPr fontId="0" type="noConversion"/>
  <pageMargins left="0.47244094488188981" right="0.19685039370078741" top="0.6692913385826772" bottom="0.27559055118110237" header="0.39370078740157483" footer="0.27559055118110237"/>
  <pageSetup paperSize="9" scale="6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Дорожное хозяйство 2018-2022</vt:lpstr>
      <vt:lpstr>'Дорожное хозяйство 2018-2022'!Заголовки_для_печати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2019-09-17T07:52:10Z</cp:lastPrinted>
  <dcterms:created xsi:type="dcterms:W3CDTF">1996-10-08T23:32:33Z</dcterms:created>
  <dcterms:modified xsi:type="dcterms:W3CDTF">2019-11-11T06:45:56Z</dcterms:modified>
</cp:coreProperties>
</file>